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51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ryan.miller/Documents/projects/ls-stitched/"/>
    </mc:Choice>
  </mc:AlternateContent>
  <xr:revisionPtr revIDLastSave="0" documentId="8_{AD5B2942-7350-9244-BFBD-F84D2F6DBBF6}" xr6:coauthVersionLast="47" xr6:coauthVersionMax="47" xr10:uidLastSave="{00000000-0000-0000-0000-000000000000}"/>
  <bookViews>
    <workbookView xWindow="2540" yWindow="760" windowWidth="26480" windowHeight="1638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R6" i="1" l="1"/>
  <c r="R5" i="1"/>
  <c r="R4" i="1"/>
  <c r="R3" i="1"/>
  <c r="R2" i="1"/>
  <c r="I6" i="1"/>
  <c r="I5" i="1"/>
  <c r="I4" i="1"/>
  <c r="I3" i="1"/>
  <c r="I2" i="1"/>
  <c r="U6" i="1"/>
  <c r="U5" i="1"/>
  <c r="U4" i="1"/>
  <c r="U3" i="1"/>
  <c r="X8" i="3"/>
  <c r="W8" i="3"/>
  <c r="X7" i="3"/>
  <c r="W7" i="3"/>
  <c r="X6" i="3"/>
  <c r="W6" i="3"/>
  <c r="X5" i="3"/>
  <c r="W5" i="3"/>
  <c r="AA6" i="1"/>
  <c r="AA5" i="1"/>
  <c r="AA4" i="1"/>
  <c r="AA3" i="1"/>
  <c r="M6" i="1"/>
  <c r="N6" i="1" s="1"/>
  <c r="M5" i="1"/>
  <c r="N5" i="1" s="1"/>
  <c r="M4" i="1"/>
  <c r="N4" i="1" s="1"/>
  <c r="M3" i="1"/>
  <c r="N3" i="1" s="1"/>
  <c r="L6" i="1"/>
  <c r="L5" i="1"/>
  <c r="L4" i="1"/>
  <c r="L3" i="1"/>
  <c r="X4" i="3"/>
  <c r="W4" i="3"/>
  <c r="M2" i="1" l="1"/>
  <c r="N2" i="1" s="1"/>
  <c r="L2" i="1"/>
  <c r="U2" i="1" l="1"/>
  <c r="AA2" i="1"/>
</calcChain>
</file>

<file path=xl/sharedStrings.xml><?xml version="1.0" encoding="utf-8"?>
<sst xmlns="http://schemas.openxmlformats.org/spreadsheetml/2006/main" count="137" uniqueCount="75">
  <si>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</si>
  <si>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</si>
  <si>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</si>
  <si>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</si>
  <si>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</si>
  <si>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</si>
  <si>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</si>
  <si>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</si>
  <si>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</si>
  <si>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</si>
  <si>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</si>
  <si>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</si>
  <si>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</si>
  <si>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</si>
  <si>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</si>
  <si>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</si>
  <si>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</si>
  <si>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</si>
  <si>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</si>
  <si>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</si>
  <si>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</si>
  <si>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</si>
  <si>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</si>
  <si>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</si>
  <si>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</si>
  <si>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</si>
  <si>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</si>
  <si>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</si>
  <si>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</si>
  <si>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</si>
  <si>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</si>
  <si>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</si>
  <si>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SI-TT-G9</t>
  </si>
  <si>
    <t>CCGGAGGAAG</t>
  </si>
  <si>
    <t>TGCGGATGTT</t>
  </si>
  <si>
    <t>AACATCCGCA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</si>
  <si>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</si>
  <si>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</si>
  <si>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</si>
  <si>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</si>
  <si>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</si>
  <si>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</si>
  <si>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V13B23-283</t>
  </si>
  <si>
    <t>Hs_Br2719</t>
  </si>
  <si>
    <t>LS</t>
  </si>
  <si>
    <t>DLPFC</t>
  </si>
  <si>
    <t>Hs_Br8237</t>
  </si>
  <si>
    <t>1v_LS_SVB</t>
  </si>
  <si>
    <t>2v_LS_SVB</t>
  </si>
  <si>
    <t>3v_LS_SVB</t>
  </si>
  <si>
    <t>MBv_081</t>
  </si>
  <si>
    <t>SI-TT-A2</t>
  </si>
  <si>
    <t>GTGGATCAAA</t>
  </si>
  <si>
    <t>GCCAACCCTG</t>
  </si>
  <si>
    <t>CAGGGTTGGC</t>
  </si>
  <si>
    <t>SI-TT-B2</t>
  </si>
  <si>
    <t>TCTACCATTT</t>
  </si>
  <si>
    <t>CGGGAGAGTC</t>
  </si>
  <si>
    <t>GACTCTCCCG</t>
  </si>
  <si>
    <t>SI-TT-C2</t>
  </si>
  <si>
    <t>CAATCCCGAC</t>
  </si>
  <si>
    <t>CCGAGTAGTA</t>
  </si>
  <si>
    <t>TACTACTCGG</t>
  </si>
  <si>
    <t>SI-TT-D2</t>
  </si>
  <si>
    <t>TTAATACGCG</t>
  </si>
  <si>
    <t>CACCTCGGGT</t>
  </si>
  <si>
    <t>ACCCGAGGTG</t>
  </si>
  <si>
    <t>Dilution</t>
  </si>
  <si>
    <t>1 in 5.5</t>
  </si>
  <si>
    <t>1 in 4</t>
  </si>
  <si>
    <t>1 in 6</t>
  </si>
  <si>
    <t>Agilent cDNA Molarity (pmol/l)</t>
  </si>
  <si>
    <t>Agilent lib Molarity (pmol/l)</t>
  </si>
  <si>
    <t>Agilent cDNA Molarity Final (pmol/l)</t>
  </si>
  <si>
    <t>Agilent lib Molarity (pmol/l) Final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</si>
</sst>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12"/>
      <color rgb="FF000000"/>
      <name val="Calibri"/>
      <family val="2"/>
      <scheme val="minor"/>
    </font>
    <font>
      <sz val="5"/>
      <color rgb="FF1D1C1D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2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Alignment="1">
      <alignment horizontal="left"/>
    </xf>
    <xf numFmtId="0" fontId="6" fillId="2" borderId="3" xfId="0" applyFont="1" applyFill="1" applyBorder="1" applyAlignment="1">
      <alignment horizontal="center"/>
    </xf>
    <xf numFmtId="2" fontId="6" fillId="2" borderId="3" xfId="0" applyNumberFormat="1" applyFont="1" applyFill="1" applyBorder="1" applyAlignment="1">
      <alignment horizontal="center"/>
    </xf>
    <xf numFmtId="4" fontId="6" fillId="2" borderId="4" xfId="0" applyNumberFormat="1" applyFont="1" applyFill="1" applyBorder="1" applyAlignment="1">
      <alignment horizontal="center"/>
    </xf>
    <xf numFmtId="0" fontId="6" fillId="2" borderId="4" xfId="0" applyFont="1" applyFill="1" applyBorder="1" applyAlignment="1">
      <alignment horizontal="center"/>
    </xf>
    <xf numFmtId="0" fontId="6" fillId="2" borderId="5" xfId="0" applyFont="1" applyFill="1" applyBorder="1" applyAlignment="1">
      <alignment horizontal="center"/>
    </xf>
    <xf numFmtId="0" fontId="6" fillId="2" borderId="0" xfId="0" applyFont="1" applyFill="1"/>
    <xf numFmtId="0" fontId="6" fillId="2" borderId="0" xfId="0" applyFont="1" applyFill="1" applyAlignment="1">
      <alignment horizontal="center"/>
    </xf>
    <xf numFmtId="0" fontId="7" fillId="2" borderId="0" xfId="0" applyFont="1" applyFill="1" applyAlignment="1">
      <alignment horizontal="center"/>
    </xf>
    <xf numFmtId="0" fontId="8" fillId="0" borderId="0" xfId="0" applyFont="1"/>
    <xf numFmtId="2" fontId="0" fillId="0" borderId="1" xfId="7" applyNumberFormat="1" applyFont="1" applyBorder="1" applyAlignment="1">
      <alignment horizontal="center"/>
    </xf>
    <xf numFmtId="4" fontId="0" fillId="0" borderId="0" xfId="0" applyNumberFormat="1"/>
    <xf numFmtId="4" fontId="0" fillId="0" borderId="1" xfId="0" applyNumberFormat="1" applyBorder="1"/>
    <xf numFmtId="2" fontId="6" fillId="2" borderId="1" xfId="0" applyNumberFormat="1" applyFont="1" applyFill="1" applyBorder="1" applyAlignment="1">
      <alignment horizontal="center"/>
    </xf>
    <xf numFmtId="0" fontId="0" fillId="0" borderId="1" xfId="0" applyBorder="1"/>
    <xf numFmtId="3" fontId="6" fillId="2" borderId="3" xfId="0" applyNumberFormat="1" applyFont="1" applyFill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1313250</xdr:colOff>
      <xdr:row>8</xdr:row>
      <xdr:rowOff>131745</xdr:rowOff>
    </xdr:from>
    <xdr:to>
      <xdr:col>12</xdr:col>
      <xdr:colOff>1053130</xdr:colOff>
      <xdr:row>29</xdr:row>
      <xdr:rowOff>56634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91FD941-D384-41EB-4614-B2C599309A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1467" b="21242"/>
        <a:stretch/>
      </xdr:blipFill>
      <xdr:spPr>
        <a:xfrm>
          <a:off x="1313250" y="1897731"/>
          <a:ext cx="12011526" cy="4033511"/>
        </a:xfrm>
        <a:prstGeom prst="rect">
          <a:avLst/>
        </a:prstGeom>
      </xdr:spPr>
    </xdr:pic>
    <xdr:clientData/>
  </xdr:twoCellAnchor>
  <xdr:twoCellAnchor>
    <xdr:from>
      <xdr:col>2</xdr:col>
      <xdr:colOff>272878</xdr:colOff>
      <xdr:row>9</xdr:row>
      <xdr:rowOff>128716</xdr:rowOff>
    </xdr:from>
    <xdr:to>
      <xdr:col>2</xdr:col>
      <xdr:colOff>679622</xdr:colOff>
      <xdr:row>11</xdr:row>
      <xdr:rowOff>56636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A1A314C-9403-A065-0083-2B7AEC172E97}"/>
            </a:ext>
          </a:extLst>
        </xdr:cNvPr>
        <xdr:cNvSpPr txBox="1"/>
      </xdr:nvSpPr>
      <xdr:spPr>
        <a:xfrm>
          <a:off x="2574324" y="2090351"/>
          <a:ext cx="406744" cy="3192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A1</a:t>
          </a:r>
        </a:p>
      </xdr:txBody>
    </xdr:sp>
    <xdr:clientData/>
  </xdr:twoCellAnchor>
  <xdr:twoCellAnchor>
    <xdr:from>
      <xdr:col>4</xdr:col>
      <xdr:colOff>327453</xdr:colOff>
      <xdr:row>9</xdr:row>
      <xdr:rowOff>80319</xdr:rowOff>
    </xdr:from>
    <xdr:to>
      <xdr:col>5</xdr:col>
      <xdr:colOff>23684</xdr:colOff>
      <xdr:row>11</xdr:row>
      <xdr:rowOff>8239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D5F25D37-23E4-4E7D-B96D-05D49DE93A11}"/>
            </a:ext>
          </a:extLst>
        </xdr:cNvPr>
        <xdr:cNvSpPr txBox="1"/>
      </xdr:nvSpPr>
      <xdr:spPr>
        <a:xfrm>
          <a:off x="4858264" y="2041954"/>
          <a:ext cx="406744" cy="3192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B1</a:t>
          </a:r>
        </a:p>
      </xdr:txBody>
    </xdr:sp>
    <xdr:clientData/>
  </xdr:twoCellAnchor>
  <xdr:twoCellAnchor>
    <xdr:from>
      <xdr:col>9</xdr:col>
      <xdr:colOff>227568</xdr:colOff>
      <xdr:row>9</xdr:row>
      <xdr:rowOff>88557</xdr:rowOff>
    </xdr:from>
    <xdr:to>
      <xdr:col>9</xdr:col>
      <xdr:colOff>634312</xdr:colOff>
      <xdr:row>11</xdr:row>
      <xdr:rowOff>16477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68333867-B909-4FD7-83A9-574698409899}"/>
            </a:ext>
          </a:extLst>
        </xdr:cNvPr>
        <xdr:cNvSpPr txBox="1"/>
      </xdr:nvSpPr>
      <xdr:spPr>
        <a:xfrm>
          <a:off x="7224582" y="2050192"/>
          <a:ext cx="406744" cy="3192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C1</a:t>
          </a:r>
        </a:p>
      </xdr:txBody>
    </xdr:sp>
    <xdr:clientData/>
  </xdr:twoCellAnchor>
  <xdr:twoCellAnchor>
    <xdr:from>
      <xdr:col>11</xdr:col>
      <xdr:colOff>549874</xdr:colOff>
      <xdr:row>9</xdr:row>
      <xdr:rowOff>122538</xdr:rowOff>
    </xdr:from>
    <xdr:to>
      <xdr:col>11</xdr:col>
      <xdr:colOff>956618</xdr:colOff>
      <xdr:row>11</xdr:row>
      <xdr:rowOff>50458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C6260970-D3C2-4D3F-B33E-4D73BF12644B}"/>
            </a:ext>
          </a:extLst>
        </xdr:cNvPr>
        <xdr:cNvSpPr txBox="1"/>
      </xdr:nvSpPr>
      <xdr:spPr>
        <a:xfrm>
          <a:off x="9554860" y="2084173"/>
          <a:ext cx="406744" cy="3192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D1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1936750</xdr:colOff>
      <xdr:row>8</xdr:row>
      <xdr:rowOff>76199</xdr:rowOff>
    </xdr:from>
    <xdr:to>
      <xdr:col>2</xdr:col>
      <xdr:colOff>387350</xdr:colOff>
      <xdr:row>47</xdr:row>
      <xdr:rowOff>133016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1E90C0-1C05-8929-FFCD-7C23196F9C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44850" y="1650999"/>
          <a:ext cx="9575800" cy="7733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214648</xdr:colOff>
      <xdr:row>1</xdr:row>
      <xdr:rowOff>182450</xdr:rowOff>
    </xdr:from>
    <xdr:to>
      <xdr:col>11</xdr:col>
      <xdr:colOff>311239</xdr:colOff>
      <xdr:row>41</xdr:row>
      <xdr:rowOff>86586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E9188C-0E90-B1FB-F7A2-5A6AAF143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2507" y="380999"/>
          <a:ext cx="8575183" cy="8243207"/>
        </a:xfrm>
        <a:prstGeom prst="rect">
          <a:avLst/>
        </a:prstGeom>
      </xdr:spPr>
    </xdr:pic>
    <xdr:clientData/>
  </xdr:twoCellAnchor>
  <xdr:twoCellAnchor>
    <xdr:from>
      <xdr:col>1</xdr:col>
      <xdr:colOff>574184</xdr:colOff>
      <xdr:row>19</xdr:row>
      <xdr:rowOff>75127</xdr:rowOff>
    </xdr:from>
    <xdr:to>
      <xdr:col>11</xdr:col>
      <xdr:colOff>440028</xdr:colOff>
      <xdr:row>26</xdr:row>
      <xdr:rowOff>101958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EF98673-04C4-253C-0F72-720AF23EFB7A}"/>
            </a:ext>
          </a:extLst>
        </xdr:cNvPr>
        <xdr:cNvSpPr/>
      </xdr:nvSpPr>
      <xdr:spPr>
        <a:xfrm>
          <a:off x="1422043" y="4244662"/>
          <a:ext cx="8344436" cy="1416676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490471</xdr:colOff>
      <xdr:row>26</xdr:row>
      <xdr:rowOff>66541</xdr:rowOff>
    </xdr:from>
    <xdr:to>
      <xdr:col>8</xdr:col>
      <xdr:colOff>42930</xdr:colOff>
      <xdr:row>33</xdr:row>
      <xdr:rowOff>93372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2C7455A-BB06-47AA-BFDF-D1336727F18A}"/>
            </a:ext>
          </a:extLst>
        </xdr:cNvPr>
        <xdr:cNvSpPr/>
      </xdr:nvSpPr>
      <xdr:spPr>
        <a:xfrm>
          <a:off x="1338330" y="5625921"/>
          <a:ext cx="5487473" cy="1416676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740535</xdr:colOff>
      <xdr:row>26</xdr:row>
      <xdr:rowOff>181377</xdr:rowOff>
    </xdr:from>
    <xdr:to>
      <xdr:col>8</xdr:col>
      <xdr:colOff>729803</xdr:colOff>
      <xdr:row>27</xdr:row>
      <xdr:rowOff>166352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E70552B-B4E3-4436-A13E-8D28DC5B6CB2}"/>
            </a:ext>
          </a:extLst>
        </xdr:cNvPr>
        <xdr:cNvSpPr/>
      </xdr:nvSpPr>
      <xdr:spPr>
        <a:xfrm>
          <a:off x="6675549" y="5740757"/>
          <a:ext cx="837127" cy="183525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683653</xdr:colOff>
      <xdr:row>34</xdr:row>
      <xdr:rowOff>92298</xdr:rowOff>
    </xdr:from>
    <xdr:to>
      <xdr:col>5</xdr:col>
      <xdr:colOff>672921</xdr:colOff>
      <xdr:row>35</xdr:row>
      <xdr:rowOff>77274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F4F3D0C-7630-4D7E-BBE5-7FC776E224CB}"/>
            </a:ext>
          </a:extLst>
        </xdr:cNvPr>
        <xdr:cNvSpPr/>
      </xdr:nvSpPr>
      <xdr:spPr>
        <a:xfrm>
          <a:off x="4075090" y="7240073"/>
          <a:ext cx="837127" cy="183525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336997</xdr:colOff>
      <xdr:row>34</xdr:row>
      <xdr:rowOff>78346</xdr:rowOff>
    </xdr:from>
    <xdr:to>
      <xdr:col>2</xdr:col>
      <xdr:colOff>326265</xdr:colOff>
      <xdr:row>35</xdr:row>
      <xdr:rowOff>63322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9010D16-826D-46B3-AB83-9ECFFC86EB28}"/>
            </a:ext>
          </a:extLst>
        </xdr:cNvPr>
        <xdr:cNvSpPr/>
      </xdr:nvSpPr>
      <xdr:spPr>
        <a:xfrm>
          <a:off x="1184856" y="7226121"/>
          <a:ext cx="837127" cy="183525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364962</xdr:colOff>
      <xdr:row>2</xdr:row>
      <xdr:rowOff>220013</xdr:rowOff>
    </xdr:from>
    <xdr:to>
      <xdr:col>5</xdr:col>
      <xdr:colOff>563451</xdr:colOff>
      <xdr:row>19</xdr:row>
      <xdr:rowOff>112690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3756399" y="617112"/>
          <a:ext cx="1046348" cy="366511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425823</xdr:colOff>
      <xdr:row>33</xdr:row>
      <xdr:rowOff>164353</xdr:rowOff>
    </xdr:from>
    <xdr:to>
      <xdr:col>17</xdr:col>
      <xdr:colOff>748652</xdr:colOff>
      <xdr:row>75</xdr:row>
      <xdr:rowOff>186766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040EAAA-D08A-9736-0B46-5D41D965D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04117" y="6820647"/>
          <a:ext cx="10542594" cy="8494060"/>
        </a:xfrm>
        <a:prstGeom prst="rect">
          <a:avLst/>
        </a:prstGeom>
      </xdr:spPr>
    </xdr:pic>
    <xdr:clientData/>
  </xdr:twoCellAnchor>
  <xdr:twoCellAnchor editAs="oneCell">
    <xdr:from>
      <xdr:col>5</xdr:col>
      <xdr:colOff>545355</xdr:colOff>
      <xdr:row>2</xdr:row>
      <xdr:rowOff>127000</xdr:rowOff>
    </xdr:from>
    <xdr:to>
      <xdr:col>17</xdr:col>
      <xdr:colOff>395586</xdr:colOff>
      <xdr:row>32</xdr:row>
      <xdr:rowOff>186765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9888027-2845-28EF-130A-213DBFB7D1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23649" y="530412"/>
          <a:ext cx="10069996" cy="6110941"/>
        </a:xfrm>
        <a:prstGeom prst="rect">
          <a:avLst/>
        </a:prstGeom>
      </xdr:spPr>
    </xdr:pic>
    <xdr:clientData/>
  </xdr:twoCellAnchor>
  <xdr:twoCellAnchor>
    <xdr:from>
      <xdr:col>9</xdr:col>
      <xdr:colOff>605116</xdr:colOff>
      <xdr:row>66</xdr:row>
      <xdr:rowOff>141942</xdr:rowOff>
    </xdr:from>
    <xdr:to>
      <xdr:col>17</xdr:col>
      <xdr:colOff>717176</xdr:colOff>
      <xdr:row>75</xdr:row>
      <xdr:rowOff>89663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A54EA0E-22E2-4862-84CC-0B737DBEB639}"/>
            </a:ext>
          </a:extLst>
        </xdr:cNvPr>
        <xdr:cNvSpPr/>
      </xdr:nvSpPr>
      <xdr:spPr>
        <a:xfrm>
          <a:off x="8889998" y="13454530"/>
          <a:ext cx="6925237" cy="1763074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664882</xdr:colOff>
      <xdr:row>58</xdr:row>
      <xdr:rowOff>14957</xdr:rowOff>
    </xdr:from>
    <xdr:to>
      <xdr:col>9</xdr:col>
      <xdr:colOff>605117</xdr:colOff>
      <xdr:row>66</xdr:row>
      <xdr:rowOff>47827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BE23847-BE14-4D1D-836C-B614D4FEDD38}"/>
            </a:ext>
          </a:extLst>
        </xdr:cNvPr>
        <xdr:cNvSpPr/>
      </xdr:nvSpPr>
      <xdr:spPr>
        <a:xfrm>
          <a:off x="5543176" y="11713898"/>
          <a:ext cx="3346823" cy="1646517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315011</xdr:colOff>
      <xdr:row>35</xdr:row>
      <xdr:rowOff>112060</xdr:rowOff>
    </xdr:from>
    <xdr:to>
      <xdr:col>8</xdr:col>
      <xdr:colOff>530412</xdr:colOff>
      <xdr:row>57</xdr:row>
      <xdr:rowOff>22429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E38F7EA-C31F-1992-7E6E-BCDE94F7D201}"/>
            </a:ext>
          </a:extLst>
        </xdr:cNvPr>
        <xdr:cNvSpPr/>
      </xdr:nvSpPr>
      <xdr:spPr>
        <a:xfrm>
          <a:off x="6896599" y="7171766"/>
          <a:ext cx="1067048" cy="4347898"/>
        </a:xfrm>
        <a:prstGeom prst="rect">
          <a:avLst/>
        </a:prstGeom>
        <a:noFill/>
        <a:ln w="2222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552825</xdr:colOff>
      <xdr:row>23</xdr:row>
      <xdr:rowOff>179294</xdr:rowOff>
    </xdr:from>
    <xdr:to>
      <xdr:col>17</xdr:col>
      <xdr:colOff>62754</xdr:colOff>
      <xdr:row>33</xdr:row>
      <xdr:rowOff>85180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495C5B6-CD39-48D0-AE4E-A0C81C912588}"/>
            </a:ext>
          </a:extLst>
        </xdr:cNvPr>
        <xdr:cNvSpPr/>
      </xdr:nvSpPr>
      <xdr:spPr>
        <a:xfrm>
          <a:off x="8837707" y="4818529"/>
          <a:ext cx="6323106" cy="1922945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149415</xdr:colOff>
      <xdr:row>4</xdr:row>
      <xdr:rowOff>77711</xdr:rowOff>
    </xdr:from>
    <xdr:to>
      <xdr:col>7</xdr:col>
      <xdr:colOff>530415</xdr:colOff>
      <xdr:row>24</xdr:row>
      <xdr:rowOff>59765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664294E-0BB6-44CA-94B0-EEF008E200B7}"/>
            </a:ext>
          </a:extLst>
        </xdr:cNvPr>
        <xdr:cNvSpPr/>
      </xdr:nvSpPr>
      <xdr:spPr>
        <a:xfrm>
          <a:off x="6731003" y="884535"/>
          <a:ext cx="381000" cy="4016171"/>
        </a:xfrm>
        <a:prstGeom prst="rect">
          <a:avLst/>
        </a:prstGeom>
        <a:noFill/>
        <a:ln w="2222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F153"/>
  <sheetViews>
    <sheetView tabSelected="1" zoomScale="98" zoomScaleNormal="124" workbookViewId="0">
      <pane xSplit="1" topLeftCell="B1" activePane="topRight" state="frozen"/>
      <selection pane="topRight" activeCell="P7" sqref="P7"/>
    </sheetView>
  </sheetViews>
  <sheetFormatPr baseColWidth="10" defaultColWidth="11.1640625" defaultRowHeight="16"/>
  <cols>
    <col min="1" max="1" width="18.1640625" style="8" customWidth="1"/>
    <col min="2" max="2" width="12" style="8" bestFit="1" customWidth="1"/>
    <col min="3" max="3" width="16.6640625" style="8" bestFit="1" customWidth="1"/>
    <col min="4" max="4" width="12.6640625" style="8" customWidth="1"/>
    <col min="5" max="5" width="9.33203125" style="8" customWidth="1"/>
    <col min="6" max="6" width="8.1640625" style="8" customWidth="1"/>
    <col min="7" max="9" width="14.83203125" style="8" customWidth="1"/>
    <col min="10" max="10" width="13.1640625" style="8" customWidth="1"/>
    <col min="11" max="12" width="13.1640625" style="10" customWidth="1"/>
    <col min="13" max="13" width="14" style="8" customWidth="1"/>
    <col min="14" max="14" width="11.1640625" style="10"/>
    <col min="15" max="15" width="12.1640625" style="8" bestFit="1" customWidth="1"/>
    <col min="16" max="18" width="16.83203125" style="8" customWidth="1"/>
    <col min="19" max="19" width="12.33203125" style="8" customWidth="1"/>
    <col min="20" max="20" width="15.5" style="8" customWidth="1"/>
    <col min="21" max="21" width="16.83203125" style="8" customWidth="1"/>
    <col min="22" max="22" width="11.1640625" style="8"/>
    <col min="23" max="23" width="14.83203125" style="8" customWidth="1"/>
    <col min="24" max="24" width="21.33203125" style="8" customWidth="1"/>
    <col min="25" max="25" width="20.33203125" style="8" customWidth="1"/>
    <col min="26" max="26" width="15.83203125" style="8" customWidth="1"/>
    <col min="27" max="27" width="15.1640625" style="8" customWidth="1"/>
    <col min="28" max="16384" width="11.1640625" style="8"/>
  </cols>
  <sheetData>
    <row r="1" spans="1:32" s="5" customFormat="1" ht="51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71</v>
      </c>
      <c r="I1" s="5" t="s">
        <v>73</v>
      </c>
      <c r="J1" s="5" t="s">
        <v>36</v>
      </c>
      <c r="K1" s="7" t="s">
        <v>41</v>
      </c>
      <c r="L1" s="7" t="s">
        <v>39</v>
      </c>
      <c r="M1" s="5" t="s">
        <v>37</v>
      </c>
      <c r="N1" s="7" t="s">
        <v>11</v>
      </c>
      <c r="O1" s="5" t="s">
        <v>12</v>
      </c>
      <c r="P1" s="5" t="s">
        <v>17</v>
      </c>
      <c r="Q1" s="5" t="s">
        <v>72</v>
      </c>
      <c r="R1" s="5" t="s">
        <v>74</v>
      </c>
      <c r="S1" s="5" t="s">
        <v>38</v>
      </c>
      <c r="T1" s="5" t="s">
        <v>41</v>
      </c>
      <c r="U1" s="5" t="s">
        <v>40</v>
      </c>
      <c r="V1" s="11" t="s">
        <v>13</v>
      </c>
      <c r="W1" s="11" t="s">
        <v>14</v>
      </c>
      <c r="X1" s="11" t="s">
        <v>15</v>
      </c>
      <c r="Y1" s="11" t="s">
        <v>16</v>
      </c>
      <c r="Z1" s="5" t="s">
        <v>18</v>
      </c>
      <c r="AA1" s="5" t="s">
        <v>19</v>
      </c>
    </row>
    <row r="2" spans="1:32" s="20" customFormat="1">
      <c r="A2" s="14" t="s">
        <v>31</v>
      </c>
      <c r="B2" s="14" t="s">
        <v>29</v>
      </c>
      <c r="C2" s="14" t="s">
        <v>30</v>
      </c>
      <c r="D2" s="14" t="s">
        <v>28</v>
      </c>
      <c r="E2" s="14" t="s">
        <v>5</v>
      </c>
      <c r="F2" s="15">
        <v>15.91</v>
      </c>
      <c r="G2" s="14">
        <v>16</v>
      </c>
      <c r="H2" s="14">
        <v>7000</v>
      </c>
      <c r="I2" s="14">
        <f>H2*K2</f>
        <v>63000</v>
      </c>
      <c r="J2" s="14">
        <v>1950.02</v>
      </c>
      <c r="K2" s="15">
        <v>9</v>
      </c>
      <c r="L2" s="15">
        <f>J2*K2</f>
        <v>17550.18</v>
      </c>
      <c r="M2" s="15">
        <f>(J2*K2*40)/1000</f>
        <v>702.0071999999999</v>
      </c>
      <c r="N2" s="15">
        <f>0.25*M2</f>
        <v>175.50179999999997</v>
      </c>
      <c r="O2" s="14">
        <v>15</v>
      </c>
      <c r="P2" s="14">
        <v>443</v>
      </c>
      <c r="Q2" s="28">
        <v>7000</v>
      </c>
      <c r="R2" s="14">
        <f>Q2*T2</f>
        <v>35000</v>
      </c>
      <c r="S2" s="14">
        <v>3119.47</v>
      </c>
      <c r="T2" s="15">
        <v>5</v>
      </c>
      <c r="U2" s="16">
        <f>S2*T2</f>
        <v>15597.349999999999</v>
      </c>
      <c r="V2" s="14" t="s">
        <v>32</v>
      </c>
      <c r="W2" s="14" t="s">
        <v>33</v>
      </c>
      <c r="X2" s="14" t="s">
        <v>34</v>
      </c>
      <c r="Y2" s="17" t="s">
        <v>35</v>
      </c>
      <c r="Z2" s="18">
        <v>85</v>
      </c>
      <c r="AA2" s="14">
        <f>((Z2/100)*5000*60000)</f>
        <v>255000000</v>
      </c>
      <c r="AB2" s="19"/>
      <c r="AC2" s="19"/>
      <c r="AE2" s="21"/>
      <c r="AF2" s="21"/>
    </row>
    <row r="3" spans="1:32">
      <c r="A3" s="2" t="s">
        <v>47</v>
      </c>
      <c r="B3" s="2" t="s">
        <v>44</v>
      </c>
      <c r="C3" s="6" t="s">
        <v>43</v>
      </c>
      <c r="D3" s="2" t="s">
        <v>42</v>
      </c>
      <c r="E3" s="2" t="s">
        <v>5</v>
      </c>
      <c r="F3" s="3">
        <v>16.75</v>
      </c>
      <c r="G3" s="2">
        <v>17</v>
      </c>
      <c r="H3" s="25">
        <v>7939.3</v>
      </c>
      <c r="I3" s="14">
        <f t="shared" ref="I3:I6" si="0">H3*K3</f>
        <v>23817.9</v>
      </c>
      <c r="J3" s="25">
        <v>2724.1</v>
      </c>
      <c r="K3" s="3">
        <v>3</v>
      </c>
      <c r="L3" s="26">
        <f>J3*K3</f>
        <v>8172.2999999999993</v>
      </c>
      <c r="M3" s="26">
        <f>(J3*K3*40)/1000</f>
        <v>326.892</v>
      </c>
      <c r="N3" s="26">
        <f t="shared" ref="N3:N6" si="1">0.25*M3</f>
        <v>81.722999999999999</v>
      </c>
      <c r="O3" s="2">
        <v>16</v>
      </c>
      <c r="P3" s="27">
        <v>484</v>
      </c>
      <c r="Q3" s="25">
        <v>7261</v>
      </c>
      <c r="R3" s="14">
        <f t="shared" ref="R3:R6" si="2">Q3*T3</f>
        <v>39935.5</v>
      </c>
      <c r="S3" s="24">
        <v>2207.41</v>
      </c>
      <c r="T3" s="3">
        <v>5.5</v>
      </c>
      <c r="U3" s="16">
        <f t="shared" ref="U3:U6" si="3">S3*T3</f>
        <v>12140.754999999999</v>
      </c>
      <c r="V3" t="s">
        <v>51</v>
      </c>
      <c r="W3" t="s">
        <v>52</v>
      </c>
      <c r="X3" t="s">
        <v>53</v>
      </c>
      <c r="Y3" t="s">
        <v>54</v>
      </c>
      <c r="Z3" s="2">
        <v>95</v>
      </c>
      <c r="AA3" s="14">
        <f>((Z3/100)*5000*60000)</f>
        <v>285000000</v>
      </c>
      <c r="AB3"/>
      <c r="AC3"/>
      <c r="AE3" s="9"/>
      <c r="AF3" s="9"/>
    </row>
    <row r="4" spans="1:32">
      <c r="A4" s="2" t="s">
        <v>50</v>
      </c>
      <c r="B4" s="2" t="s">
        <v>45</v>
      </c>
      <c r="C4" s="6" t="s">
        <v>46</v>
      </c>
      <c r="D4" s="2" t="s">
        <v>42</v>
      </c>
      <c r="E4" s="2" t="s">
        <v>6</v>
      </c>
      <c r="F4" s="3">
        <v>17.53</v>
      </c>
      <c r="G4" s="2">
        <v>18</v>
      </c>
      <c r="H4" s="25">
        <v>8316.9</v>
      </c>
      <c r="I4" s="14">
        <f t="shared" si="0"/>
        <v>33267.599999999999</v>
      </c>
      <c r="J4" s="25">
        <v>3090.42</v>
      </c>
      <c r="K4" s="3">
        <v>4</v>
      </c>
      <c r="L4" s="26">
        <f>J4*K4</f>
        <v>12361.68</v>
      </c>
      <c r="M4" s="26">
        <f>(J4*K4*40)/1000</f>
        <v>494.46719999999999</v>
      </c>
      <c r="N4" s="26">
        <f t="shared" si="1"/>
        <v>123.6168</v>
      </c>
      <c r="O4" s="2">
        <v>15</v>
      </c>
      <c r="P4" s="27">
        <v>475</v>
      </c>
      <c r="Q4" s="25">
        <v>2410.9899999999998</v>
      </c>
      <c r="R4" s="14">
        <f t="shared" si="2"/>
        <v>9643.9599999999991</v>
      </c>
      <c r="S4" s="24">
        <v>2410.9899999999998</v>
      </c>
      <c r="T4" s="3">
        <v>4</v>
      </c>
      <c r="U4" s="16">
        <f t="shared" si="3"/>
        <v>9643.9599999999991</v>
      </c>
      <c r="V4" t="s">
        <v>55</v>
      </c>
      <c r="W4" t="s">
        <v>56</v>
      </c>
      <c r="X4" t="s">
        <v>57</v>
      </c>
      <c r="Y4" t="s">
        <v>58</v>
      </c>
      <c r="Z4" s="2">
        <v>95</v>
      </c>
      <c r="AA4" s="14">
        <f>((Z4/100)*5000*60000)</f>
        <v>285000000</v>
      </c>
      <c r="AB4"/>
      <c r="AC4"/>
      <c r="AE4" s="9"/>
      <c r="AF4" s="9"/>
    </row>
    <row r="5" spans="1:32">
      <c r="A5" s="2" t="s">
        <v>48</v>
      </c>
      <c r="B5" s="2" t="s">
        <v>44</v>
      </c>
      <c r="C5" s="6" t="s">
        <v>43</v>
      </c>
      <c r="D5" s="2" t="s">
        <v>42</v>
      </c>
      <c r="E5" s="2" t="s">
        <v>7</v>
      </c>
      <c r="F5" s="3">
        <v>17.64</v>
      </c>
      <c r="G5" s="2">
        <v>18</v>
      </c>
      <c r="H5" s="25">
        <v>7664.7</v>
      </c>
      <c r="I5" s="14">
        <f t="shared" si="0"/>
        <v>22994.1</v>
      </c>
      <c r="J5" s="25">
        <v>2796.75</v>
      </c>
      <c r="K5" s="3">
        <v>3</v>
      </c>
      <c r="L5" s="26">
        <f>J5*K5</f>
        <v>8390.25</v>
      </c>
      <c r="M5" s="26">
        <f>(J5*K5*40)/1000</f>
        <v>335.61</v>
      </c>
      <c r="N5" s="26">
        <f t="shared" si="1"/>
        <v>83.902500000000003</v>
      </c>
      <c r="O5" s="2">
        <v>16</v>
      </c>
      <c r="P5" s="27">
        <v>467</v>
      </c>
      <c r="Q5" s="25">
        <v>6753.2</v>
      </c>
      <c r="R5" s="14">
        <f t="shared" si="2"/>
        <v>33766</v>
      </c>
      <c r="S5" s="24">
        <v>2004.01</v>
      </c>
      <c r="T5" s="3">
        <v>5</v>
      </c>
      <c r="U5" s="16">
        <f t="shared" si="3"/>
        <v>10020.049999999999</v>
      </c>
      <c r="V5" t="s">
        <v>59</v>
      </c>
      <c r="W5" t="s">
        <v>60</v>
      </c>
      <c r="X5" t="s">
        <v>61</v>
      </c>
      <c r="Y5" t="s">
        <v>62</v>
      </c>
      <c r="Z5" s="2">
        <v>85</v>
      </c>
      <c r="AA5" s="14">
        <f>((Z5/100)*5000*60000)</f>
        <v>255000000</v>
      </c>
      <c r="AB5"/>
      <c r="AC5"/>
      <c r="AE5" s="9"/>
      <c r="AF5" s="9"/>
    </row>
    <row r="6" spans="1:32">
      <c r="A6" s="2" t="s">
        <v>49</v>
      </c>
      <c r="B6" s="2" t="s">
        <v>44</v>
      </c>
      <c r="C6" s="6" t="s">
        <v>43</v>
      </c>
      <c r="D6" s="2" t="s">
        <v>42</v>
      </c>
      <c r="E6" s="2" t="s">
        <v>8</v>
      </c>
      <c r="F6" s="2">
        <v>16.66</v>
      </c>
      <c r="G6" s="2">
        <v>17</v>
      </c>
      <c r="H6" s="25">
        <v>4301.2</v>
      </c>
      <c r="I6" s="14">
        <f t="shared" si="0"/>
        <v>17204.8</v>
      </c>
      <c r="J6" s="25">
        <v>1617.25</v>
      </c>
      <c r="K6" s="3">
        <v>4</v>
      </c>
      <c r="L6" s="26">
        <f>J6*K6</f>
        <v>6469</v>
      </c>
      <c r="M6" s="26">
        <f>(J6*K6*40)/1000</f>
        <v>258.76</v>
      </c>
      <c r="N6" s="26">
        <f t="shared" si="1"/>
        <v>64.69</v>
      </c>
      <c r="O6" s="2">
        <v>17</v>
      </c>
      <c r="P6" s="27">
        <v>457</v>
      </c>
      <c r="Q6" s="25">
        <v>8457.4</v>
      </c>
      <c r="R6" s="14">
        <f t="shared" si="2"/>
        <v>50744.399999999994</v>
      </c>
      <c r="S6" s="24">
        <v>2455.65</v>
      </c>
      <c r="T6" s="23">
        <v>6</v>
      </c>
      <c r="U6" s="16">
        <f t="shared" si="3"/>
        <v>14733.900000000001</v>
      </c>
      <c r="V6" t="s">
        <v>63</v>
      </c>
      <c r="W6" t="s">
        <v>64</v>
      </c>
      <c r="X6" t="s">
        <v>65</v>
      </c>
      <c r="Y6" t="s">
        <v>66</v>
      </c>
      <c r="Z6" s="2">
        <v>95</v>
      </c>
      <c r="AA6" s="14">
        <f>((Z6/100)*5000*60000)</f>
        <v>285000000</v>
      </c>
    </row>
    <row r="9" spans="1:32">
      <c r="P9" s="24"/>
    </row>
    <row r="10" spans="1:32">
      <c r="P10" s="24"/>
    </row>
    <row r="11" spans="1:32">
      <c r="P11" s="24"/>
    </row>
    <row r="12" spans="1:32">
      <c r="P12" s="24"/>
    </row>
    <row r="16" spans="1:32">
      <c r="C16" s="22"/>
    </row>
    <row r="153" ht="17" customHeight="1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zoomScale="60" workbookViewId="0">
      <selection activeCell="G22" sqref="G22"/>
    </sheetView>
  </sheetViews>
  <sheetFormatPr baseColWidth="10" defaultColWidth="11.1640625" defaultRowHeight="16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>
      <c r="A1" s="11" t="s">
        <v>20</v>
      </c>
      <c r="B1" s="11" t="s">
        <v>21</v>
      </c>
      <c r="C1" s="11" t="s">
        <v>22</v>
      </c>
      <c r="D1" s="12" t="s">
        <v>23</v>
      </c>
    </row>
    <row r="2" spans="1:4">
      <c r="A2" s="2" t="s">
        <v>5</v>
      </c>
      <c r="B2" s="2" t="s">
        <v>47</v>
      </c>
      <c r="C2" s="3">
        <v>16.75</v>
      </c>
      <c r="D2" s="2" t="s">
        <v>27</v>
      </c>
    </row>
    <row r="3" spans="1:4">
      <c r="A3" s="2" t="s">
        <v>6</v>
      </c>
      <c r="B3" s="2" t="s">
        <v>50</v>
      </c>
      <c r="C3" s="3">
        <v>17.53</v>
      </c>
      <c r="D3" s="2" t="s">
        <v>27</v>
      </c>
    </row>
    <row r="4" spans="1:4">
      <c r="A4" s="2" t="s">
        <v>7</v>
      </c>
      <c r="B4" s="2" t="s">
        <v>48</v>
      </c>
      <c r="C4" s="3">
        <v>17.64</v>
      </c>
      <c r="D4" s="2" t="s">
        <v>27</v>
      </c>
    </row>
    <row r="5" spans="1:4">
      <c r="A5" s="2" t="s">
        <v>8</v>
      </c>
      <c r="B5" s="2" t="s">
        <v>49</v>
      </c>
      <c r="C5" s="2">
        <v>16.66</v>
      </c>
      <c r="D5" s="2" t="s">
        <v>27</v>
      </c>
    </row>
    <row r="6" spans="1:4">
      <c r="A6" s="2" t="s">
        <v>24</v>
      </c>
      <c r="B6" s="2" t="s">
        <v>26</v>
      </c>
      <c r="C6" s="2" t="s">
        <v>25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zoomScale="71" zoomScaleNormal="118" workbookViewId="0">
      <selection activeCell="N19" sqref="N19"/>
    </sheetView>
  </sheetViews>
  <sheetFormatPr baseColWidth="10" defaultColWidth="11.1640625" defaultRowHeight="16"/>
  <cols>
    <col min="13" max="13" width="8.83203125" customWidth="1"/>
    <col min="14" max="14" width="35.1640625" customWidth="1"/>
    <col min="20" max="20" width="16.33203125" customWidth="1"/>
  </cols>
  <sheetData>
    <row r="3" spans="14:24" ht="51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36</v>
      </c>
      <c r="V3" s="7" t="s">
        <v>41</v>
      </c>
      <c r="W3" s="7" t="s">
        <v>39</v>
      </c>
      <c r="X3" s="5" t="s">
        <v>37</v>
      </c>
    </row>
    <row r="4" spans="14:24">
      <c r="N4" s="14" t="s">
        <v>31</v>
      </c>
      <c r="O4" s="14" t="s">
        <v>29</v>
      </c>
      <c r="P4" s="14" t="s">
        <v>30</v>
      </c>
      <c r="Q4" s="14" t="s">
        <v>28</v>
      </c>
      <c r="R4" s="14" t="s">
        <v>5</v>
      </c>
      <c r="S4" s="15">
        <v>15.91</v>
      </c>
      <c r="T4" s="14">
        <v>16</v>
      </c>
      <c r="U4" s="14">
        <v>1950.02</v>
      </c>
      <c r="V4" s="15">
        <v>9</v>
      </c>
      <c r="W4" s="15">
        <f>U4*V4</f>
        <v>17550.18</v>
      </c>
      <c r="X4" s="15">
        <f>(U4*V4*40)/1000</f>
        <v>702.0071999999999</v>
      </c>
    </row>
    <row r="5" spans="14:24">
      <c r="N5" s="2" t="s">
        <v>47</v>
      </c>
      <c r="O5" s="2" t="s">
        <v>44</v>
      </c>
      <c r="P5" s="6" t="s">
        <v>43</v>
      </c>
      <c r="Q5" s="2" t="s">
        <v>42</v>
      </c>
      <c r="R5" s="2" t="s">
        <v>5</v>
      </c>
      <c r="S5" s="3">
        <v>16.75</v>
      </c>
      <c r="T5" s="2">
        <v>17</v>
      </c>
      <c r="U5" s="24">
        <v>2724.1</v>
      </c>
      <c r="V5" s="3">
        <v>3</v>
      </c>
      <c r="W5" s="15">
        <f t="shared" ref="W5:W8" si="0">U5*V5</f>
        <v>8172.2999999999993</v>
      </c>
      <c r="X5" s="15">
        <f t="shared" ref="X5:X8" si="1">(U5*V5*40)/1000</f>
        <v>326.892</v>
      </c>
    </row>
    <row r="6" spans="14:24">
      <c r="N6" s="2" t="s">
        <v>50</v>
      </c>
      <c r="O6" s="2" t="s">
        <v>45</v>
      </c>
      <c r="P6" s="6" t="s">
        <v>46</v>
      </c>
      <c r="Q6" s="2" t="s">
        <v>42</v>
      </c>
      <c r="R6" s="2" t="s">
        <v>6</v>
      </c>
      <c r="S6" s="3">
        <v>17.53</v>
      </c>
      <c r="T6" s="2">
        <v>18</v>
      </c>
      <c r="U6" s="24">
        <v>3090.42</v>
      </c>
      <c r="V6" s="3">
        <v>4</v>
      </c>
      <c r="W6" s="15">
        <f t="shared" si="0"/>
        <v>12361.68</v>
      </c>
      <c r="X6" s="15">
        <f t="shared" si="1"/>
        <v>494.46719999999999</v>
      </c>
    </row>
    <row r="7" spans="14:24">
      <c r="N7" s="2" t="s">
        <v>48</v>
      </c>
      <c r="O7" s="2" t="s">
        <v>44</v>
      </c>
      <c r="P7" s="6" t="s">
        <v>43</v>
      </c>
      <c r="Q7" s="2" t="s">
        <v>42</v>
      </c>
      <c r="R7" s="2" t="s">
        <v>7</v>
      </c>
      <c r="S7" s="3">
        <v>17.64</v>
      </c>
      <c r="T7" s="2">
        <v>18</v>
      </c>
      <c r="U7" s="24">
        <v>2796.75</v>
      </c>
      <c r="V7" s="3">
        <v>3</v>
      </c>
      <c r="W7" s="15">
        <f t="shared" si="0"/>
        <v>8390.25</v>
      </c>
      <c r="X7" s="15">
        <f t="shared" si="1"/>
        <v>335.61</v>
      </c>
    </row>
    <row r="8" spans="14:24">
      <c r="N8" s="2" t="s">
        <v>49</v>
      </c>
      <c r="O8" s="2" t="s">
        <v>44</v>
      </c>
      <c r="P8" s="6" t="s">
        <v>43</v>
      </c>
      <c r="Q8" s="2" t="s">
        <v>42</v>
      </c>
      <c r="R8" s="2" t="s">
        <v>8</v>
      </c>
      <c r="S8" s="2">
        <v>16.66</v>
      </c>
      <c r="T8" s="2">
        <v>17</v>
      </c>
      <c r="U8" s="24">
        <v>1617.25</v>
      </c>
      <c r="V8" s="3">
        <v>4</v>
      </c>
      <c r="W8" s="15">
        <f t="shared" si="0"/>
        <v>6469</v>
      </c>
      <c r="X8" s="15">
        <f t="shared" si="1"/>
        <v>258.76</v>
      </c>
    </row>
    <row r="11" spans="14:24">
      <c r="N11" s="13"/>
    </row>
    <row r="28" spans="21:21">
      <c r="U28" s="8"/>
    </row>
    <row r="29" spans="21:21">
      <c r="U29" s="8"/>
    </row>
    <row r="30" spans="21:21">
      <c r="U30" s="8"/>
    </row>
    <row r="31" spans="21:21">
      <c r="U31" s="8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4:C8"/>
  <sheetViews>
    <sheetView topLeftCell="B44" zoomScale="77" zoomScaleNormal="96" workbookViewId="0">
      <selection activeCell="L82" sqref="L82"/>
    </sheetView>
  </sheetViews>
  <sheetFormatPr baseColWidth="10" defaultColWidth="11.1640625" defaultRowHeight="16"/>
  <cols>
    <col min="2" max="2" width="19.33203125" bestFit="1" customWidth="1"/>
  </cols>
  <sheetData>
    <row r="4" spans="2:3">
      <c r="B4" t="s">
        <v>0</v>
      </c>
      <c r="C4" t="s">
        <v>67</v>
      </c>
    </row>
    <row r="5" spans="2:3">
      <c r="B5" s="2" t="s">
        <v>47</v>
      </c>
      <c r="C5" t="s">
        <v>68</v>
      </c>
    </row>
    <row r="6" spans="2:3">
      <c r="B6" s="2" t="s">
        <v>50</v>
      </c>
      <c r="C6" t="s">
        <v>69</v>
      </c>
    </row>
    <row r="7" spans="2:3">
      <c r="B7" s="2" t="s">
        <v>48</v>
      </c>
      <c r="C7" t="s">
        <v>68</v>
      </c>
    </row>
    <row r="8" spans="2:3">
      <c r="B8" s="2" t="s">
        <v>49</v>
      </c>
      <c r="C8" t="s">
        <v>70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Ryan Miller</cp:lastModifiedBy>
  <cp:lastPrinted>2021-11-03T13:38:35Z</cp:lastPrinted>
  <dcterms:created xsi:type="dcterms:W3CDTF">2020-07-21T18:20:54Z</dcterms:created>
  <dcterms:modified xsi:type="dcterms:W3CDTF">2024-05-23T14:28:04Z</dcterms:modified>
</cp:coreProperties>
</file>